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Kaustav Sen Personal\Kaustav Sen Personal\"/>
    </mc:Choice>
  </mc:AlternateContent>
  <xr:revisionPtr revIDLastSave="0" documentId="13_ncr:1_{96900899-B50D-4A13-B1BA-116CAFE69A5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Landing page" sheetId="3" r:id="rId1"/>
    <sheet name="Current Tax Regime_Old" sheetId="1" r:id="rId2"/>
    <sheet name="New Tax Regime_23-24" sheetId="2" r:id="rId3"/>
    <sheet name="Possible deduction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4" l="1"/>
  <c r="B15" i="4" s="1"/>
  <c r="C3" i="3" s="1"/>
  <c r="C4" i="2" l="1"/>
  <c r="C5" i="2"/>
  <c r="B10" i="1"/>
  <c r="A13" i="1" s="1"/>
  <c r="D13" i="1" s="1"/>
  <c r="B10" i="2"/>
  <c r="C13" i="1" l="1"/>
  <c r="E13" i="1" s="1"/>
  <c r="F13" i="1" s="1"/>
  <c r="A13" i="2"/>
  <c r="D13" i="2" s="1"/>
  <c r="B5" i="3" l="1"/>
  <c r="C5" i="3" s="1"/>
  <c r="C13" i="2"/>
  <c r="E13" i="2"/>
  <c r="F13" i="2"/>
  <c r="C6" i="2"/>
  <c r="C3" i="2"/>
  <c r="C7" i="1"/>
  <c r="D7" i="1" s="1"/>
  <c r="C5" i="1" s="1"/>
  <c r="C4" i="1"/>
  <c r="G13" i="2" l="1"/>
  <c r="H13" i="2" l="1"/>
  <c r="B7" i="3" s="1"/>
  <c r="B9" i="3" l="1"/>
  <c r="B11" i="3" s="1"/>
  <c r="C7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SEN Kaustav</author>
  </authors>
  <commentList>
    <comment ref="C3" authorId="0" shapeId="0" xr:uid="{F6478F2C-A88B-4847-B851-415E11A38205}">
      <text>
        <r>
          <rPr>
            <b/>
            <sz val="9"/>
            <color indexed="81"/>
            <rFont val="Tahoma"/>
            <family val="2"/>
          </rPr>
          <t>SEN Kaustav:</t>
        </r>
        <r>
          <rPr>
            <sz val="9"/>
            <color indexed="81"/>
            <rFont val="Tahoma"/>
            <family val="2"/>
          </rPr>
          <t xml:space="preserve">
Possible taxable income estimate if no exemptions claimed in old tax regime, based on gross income. Can be used in B3. Logic in sheet below.</t>
        </r>
      </text>
    </comment>
  </commentList>
</comments>
</file>

<file path=xl/sharedStrings.xml><?xml version="1.0" encoding="utf-8"?>
<sst xmlns="http://schemas.openxmlformats.org/spreadsheetml/2006/main" count="75" uniqueCount="68">
  <si>
    <t>Tax Slabs</t>
  </si>
  <si>
    <t>upto ₹250000</t>
  </si>
  <si>
    <t>Tax Rate</t>
  </si>
  <si>
    <t>Tax</t>
  </si>
  <si>
    <t>Nil</t>
  </si>
  <si>
    <t>₹250001-₹500000</t>
  </si>
  <si>
    <t>5% above ₹250001</t>
  </si>
  <si>
    <t>Comment</t>
  </si>
  <si>
    <t>₹500001-₹100000</t>
  </si>
  <si>
    <t>₹12500 + 20% above ₹500001</t>
  </si>
  <si>
    <t>₹1000001++</t>
  </si>
  <si>
    <t>₹112500 + 30% above ₹1000001</t>
  </si>
  <si>
    <t>Taxable Income if above ₹1000001</t>
  </si>
  <si>
    <t>Upto ₹300000</t>
  </si>
  <si>
    <t>₹300001 - ₹600000</t>
  </si>
  <si>
    <t>₹600001 - ₹900000</t>
  </si>
  <si>
    <t>Exempt till ₹500000</t>
  </si>
  <si>
    <t>₹900001 - ₹1200000</t>
  </si>
  <si>
    <t>₹1200001 - ₹1500000</t>
  </si>
  <si>
    <t>₹1500001 ++</t>
  </si>
  <si>
    <t>What Tax rate</t>
  </si>
  <si>
    <t>Income amount</t>
  </si>
  <si>
    <t>3 to 6</t>
  </si>
  <si>
    <t>6 to 9</t>
  </si>
  <si>
    <t>9 to 12</t>
  </si>
  <si>
    <t>12 to 15</t>
  </si>
  <si>
    <t>15 above</t>
  </si>
  <si>
    <t>Tax total</t>
  </si>
  <si>
    <t>Payable with 4% cess</t>
  </si>
  <si>
    <t>What is your current taxable income after all deductions?</t>
  </si>
  <si>
    <t>As per the Old Tax Regime, your tax is</t>
  </si>
  <si>
    <t>As per New 23-24 tax regime, your tax is</t>
  </si>
  <si>
    <t>What is your gross income?</t>
  </si>
  <si>
    <t>what tax rate</t>
  </si>
  <si>
    <t>income amount</t>
  </si>
  <si>
    <t>2.5 to 5</t>
  </si>
  <si>
    <t>5 to 10</t>
  </si>
  <si>
    <t>10++</t>
  </si>
  <si>
    <t>Taxable income amount</t>
  </si>
  <si>
    <t>Total Tax</t>
  </si>
  <si>
    <t>Total tax including cess</t>
  </si>
  <si>
    <t>Upto 15 lakhs, tax of 1.5 lakhs</t>
  </si>
  <si>
    <t>Excess is 1.5 lakhs ++</t>
  </si>
  <si>
    <t>Difference (New - Old)</t>
  </si>
  <si>
    <t>Possible Deductions to reduce taxable income</t>
  </si>
  <si>
    <t>80C</t>
  </si>
  <si>
    <t>80CCD</t>
  </si>
  <si>
    <t>80D</t>
  </si>
  <si>
    <t>25k self, 50k for senior citizen parents</t>
  </si>
  <si>
    <t>80DD</t>
  </si>
  <si>
    <t>investments</t>
  </si>
  <si>
    <t>nps</t>
  </si>
  <si>
    <t>caring for handicapped dependent</t>
  </si>
  <si>
    <t>80DDB</t>
  </si>
  <si>
    <t>treatement for illness, senior citizen, else only 40k</t>
  </si>
  <si>
    <t>80E</t>
  </si>
  <si>
    <t>Interest amount of loan. Assuming 7.5 lakhs of SBI Student loan. Interest is 10.9% pa. Assuming 5 years of return period.</t>
  </si>
  <si>
    <t>80U</t>
  </si>
  <si>
    <t>Disability more than 80%</t>
  </si>
  <si>
    <t>80EEA</t>
  </si>
  <si>
    <t>Housing loan deduction</t>
  </si>
  <si>
    <t>Standard Deduction</t>
  </si>
  <si>
    <t>Professional Tax</t>
  </si>
  <si>
    <t>HRA</t>
  </si>
  <si>
    <t>Which is better?</t>
  </si>
  <si>
    <t>% of income as tax</t>
  </si>
  <si>
    <t>No savings, old regime deduction</t>
  </si>
  <si>
    <t>approx 15% of gross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</si>
</sst>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₹&quot;\ #,##0.00;[Red]&quot;₹&quot;\ \-#,##0.00"/>
    <numFmt numFmtId="165" formatCode="&quot;₹&quot;\ 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8" fontId="0" fillId="0" borderId="0" xfId="0" applyNumberFormat="1"/>
    <xf numFmtId="9" fontId="0" fillId="0" borderId="0" xfId="0" applyNumberFormat="1"/>
    <xf numFmtId="165" fontId="0" fillId="0" borderId="0" xfId="0" applyNumberFormat="1"/>
    <xf numFmtId="8" fontId="0" fillId="0" borderId="0" xfId="0" applyNumberFormat="1" applyAlignment="1">
      <alignment wrapText="1"/>
    </xf>
    <xf numFmtId="0" fontId="0" fillId="2" borderId="0" xfId="0" applyFill="1"/>
    <xf numFmtId="0" fontId="1" fillId="0" borderId="0" xfId="0" applyFont="1"/>
    <xf numFmtId="0" fontId="0" fillId="0" borderId="0" xfId="0" applyAlignment="1">
      <alignment wrapText="1"/>
    </xf>
    <xf numFmtId="1" fontId="0" fillId="0" borderId="0" xfId="0" applyNumberFormat="1"/>
    <xf numFmtId="0" fontId="1" fillId="0" borderId="1" xfId="0" applyFont="1" applyBorder="1"/>
    <xf numFmtId="0" fontId="2" fillId="3" borderId="1" xfId="0" applyFont="1" applyFill="1" applyBorder="1"/>
    <xf numFmtId="8" fontId="1" fillId="0" borderId="1" xfId="0" applyNumberFormat="1" applyFont="1" applyBorder="1"/>
    <xf numFmtId="1" fontId="1" fillId="0" borderId="1" xfId="0" applyNumberFormat="1" applyFont="1" applyBorder="1"/>
    <xf numFmtId="1" fontId="1" fillId="3" borderId="1" xfId="0" applyNumberFormat="1" applyFont="1" applyFill="1" applyBorder="1"/>
    <xf numFmtId="0" fontId="0" fillId="0" borderId="0" xfId="0" applyFill="1"/>
    <xf numFmtId="0" fontId="1" fillId="2" borderId="1" xfId="0" applyFont="1" applyFill="1" applyBorder="1"/>
    <xf numFmtId="0" fontId="1" fillId="0" borderId="1" xfId="0" applyFont="1" applyBorder="1" applyAlignment="1">
      <alignment wrapText="1"/>
    </xf>
    <xf numFmtId="0" fontId="1" fillId="5" borderId="0" xfId="0" applyFont="1" applyFill="1"/>
    <xf numFmtId="2" fontId="1" fillId="0" borderId="0" xfId="0" applyNumberFormat="1" applyFont="1"/>
    <xf numFmtId="0" fontId="1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0</xdr:row>
      <xdr:rowOff>133350</xdr:rowOff>
    </xdr:from>
    <xdr:to>
      <xdr:col>14</xdr:col>
      <xdr:colOff>444500</xdr:colOff>
      <xdr:row>7</xdr:row>
      <xdr:rowOff>133350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DD9DCF43-B6EA-3B5B-D9D4-623D15668171}"/>
            </a:ext>
          </a:extLst>
        </xdr:cNvPr>
        <xdr:cNvSpPr txBox="1"/>
      </xdr:nvSpPr>
      <xdr:spPr>
        <a:xfrm>
          <a:off x="3911600" y="133350"/>
          <a:ext cx="7073900" cy="1473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IN" sz="1100"/>
            <a:t>Gross income means the</a:t>
          </a:r>
          <a:r>
            <a:rPr lang="en-IN" sz="1100" baseline="0"/>
            <a:t> sum of all incomes, before any deductions.</a:t>
          </a:r>
          <a:endParaRPr lang="en-IN" sz="1100"/>
        </a:p>
        <a:p>
          <a:r>
            <a:rPr lang="en-IN" sz="1100"/>
            <a:t>Old tax regime refers to the one in which deductions were allowed.</a:t>
          </a:r>
        </a:p>
        <a:p>
          <a:r>
            <a:rPr lang="en-IN" sz="1100"/>
            <a:t>New tax regime</a:t>
          </a:r>
          <a:r>
            <a:rPr lang="en-IN" sz="1100" baseline="0"/>
            <a:t> refers to the one presented on 1st of Feb 2023, for FY 23-24.</a:t>
          </a:r>
        </a:p>
        <a:p>
          <a:endParaRPr lang="en-IN" sz="1100" baseline="0"/>
        </a:p>
        <a:p>
          <a:r>
            <a:rPr lang="en-IN" sz="1100" baseline="0"/>
            <a:t>The old tax regime allowed for deductions like 80C, 80D, 80CCD, etc., new tax regime only has ₹50000 standard deduction.</a:t>
          </a:r>
        </a:p>
        <a:p>
          <a:endParaRPr lang="en-IN" sz="1100" baseline="0"/>
        </a:p>
        <a:p>
          <a:r>
            <a:rPr lang="en-IN" sz="1100" baseline="0"/>
            <a:t>The objective is to find out up to what income is the old regime benificial purely from tax purposes.</a:t>
          </a:r>
          <a:endParaRPr lang="en-IN" sz="1100"/>
        </a:p>
        <a:p>
          <a:endParaRPr lang="en-IN" sz="1100"/>
        </a:p>
      </xdr:txBody>
    </xdr:sp>
    <xdr:clientData/>
  </xdr:twoCellAnchor>
  <xdr:twoCellAnchor>
    <xdr:from>
      <xdr:col>3</xdr:col>
      <xdr:colOff>76200</xdr:colOff>
      <xdr:row>8</xdr:row>
      <xdr:rowOff>95250</xdr:rowOff>
    </xdr:from>
    <xdr:to>
      <xdr:col>14</xdr:col>
      <xdr:colOff>495300</xdr:colOff>
      <xdr:row>15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4C4F023-B1DB-1B5A-59B4-EE051E664602}"/>
            </a:ext>
          </a:extLst>
        </xdr:cNvPr>
        <xdr:cNvSpPr txBox="1"/>
      </xdr:nvSpPr>
      <xdr:spPr>
        <a:xfrm>
          <a:off x="3911600" y="1752600"/>
          <a:ext cx="7124700" cy="1193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IN" sz="1100"/>
            <a:t>The data used to come to this page is available in the sheets of the</a:t>
          </a:r>
          <a:r>
            <a:rPr lang="en-IN" sz="1100" baseline="0"/>
            <a:t> excel file. </a:t>
          </a:r>
        </a:p>
        <a:p>
          <a:r>
            <a:rPr lang="en-IN" sz="1100" baseline="0"/>
            <a:t>I have tried to keep it as simple as possible and provide a perspective.</a:t>
          </a:r>
        </a:p>
        <a:p>
          <a:r>
            <a:rPr lang="en-IN" sz="1100" baseline="0"/>
            <a:t>In case of doubts, please reach out to your CA or more knowledgable colleague.</a:t>
          </a:r>
        </a:p>
        <a:p>
          <a:endParaRPr lang="en-IN" sz="1100" baseline="0"/>
        </a:p>
        <a:p>
          <a:r>
            <a:rPr lang="en-IN" sz="1100" baseline="0"/>
            <a:t>This calculation sheet is being provided "As is" and I shall bear no responsibility of the results that may arise based on decisions that may have been taken based on the results obtained from this sheet.</a:t>
          </a:r>
          <a:endParaRPr lang="en-IN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54580-F4F4-4124-8B65-7FEA8C1370D5}">
  <dimension ref="A1:C11"/>
  <sheetViews>
    <sheetView tabSelected="1" workbookViewId="0">
      <selection activeCell="B17" sqref="B17"/>
    </sheetView>
  </sheetViews>
  <sheetFormatPr defaultRowHeight="14.5" x14ac:dyDescent="0.35"/>
  <cols>
    <col min="1" max="1" width="34.36328125" bestFit="1" customWidth="1"/>
    <col min="2" max="2" width="11.81640625" bestFit="1" customWidth="1"/>
    <col min="3" max="3" width="15.81640625" customWidth="1"/>
  </cols>
  <sheetData>
    <row r="1" spans="1:3" x14ac:dyDescent="0.35">
      <c r="A1" s="6"/>
      <c r="B1" s="6"/>
      <c r="C1" s="6"/>
    </row>
    <row r="2" spans="1:3" x14ac:dyDescent="0.35">
      <c r="A2" s="9" t="s">
        <v>32</v>
      </c>
      <c r="B2" s="15">
        <v>1000000</v>
      </c>
      <c r="C2" s="6"/>
    </row>
    <row r="3" spans="1:3" ht="29" x14ac:dyDescent="0.35">
      <c r="A3" s="16" t="s">
        <v>29</v>
      </c>
      <c r="B3" s="15">
        <v>797600</v>
      </c>
      <c r="C3" s="17">
        <f>B2-'Possible deductions'!B15</f>
        <v>797600</v>
      </c>
    </row>
    <row r="4" spans="1:3" x14ac:dyDescent="0.35">
      <c r="A4" s="9"/>
      <c r="B4" s="9"/>
      <c r="C4" s="6" t="s">
        <v>65</v>
      </c>
    </row>
    <row r="5" spans="1:3" x14ac:dyDescent="0.35">
      <c r="A5" s="9" t="s">
        <v>30</v>
      </c>
      <c r="B5" s="13">
        <f>IF(B3&lt;500000,"Tax exempt",'Current Tax Regime_Old'!F13)</f>
        <v>74900.592000000004</v>
      </c>
      <c r="C5" s="18">
        <f>B5/B3*100</f>
        <v>9.3907462387161491</v>
      </c>
    </row>
    <row r="6" spans="1:3" x14ac:dyDescent="0.35">
      <c r="A6" s="9"/>
      <c r="B6" s="9"/>
      <c r="C6" s="6"/>
    </row>
    <row r="7" spans="1:3" x14ac:dyDescent="0.35">
      <c r="A7" s="9" t="s">
        <v>31</v>
      </c>
      <c r="B7" s="13">
        <f>IF(B2&lt;750000,"Tax Exempt",'New Tax Regime_23-24'!H13)</f>
        <v>54599.843999999997</v>
      </c>
      <c r="C7" s="18">
        <f>B7/B2*100</f>
        <v>5.4599843999999997</v>
      </c>
    </row>
    <row r="8" spans="1:3" x14ac:dyDescent="0.35">
      <c r="A8" s="9"/>
      <c r="B8" s="9"/>
      <c r="C8" s="6"/>
    </row>
    <row r="9" spans="1:3" x14ac:dyDescent="0.35">
      <c r="A9" s="9" t="s">
        <v>43</v>
      </c>
      <c r="B9" s="12">
        <f>B7-B5</f>
        <v>-20300.748000000007</v>
      </c>
      <c r="C9" s="6"/>
    </row>
    <row r="10" spans="1:3" x14ac:dyDescent="0.35">
      <c r="A10" s="9"/>
      <c r="B10" s="9"/>
      <c r="C10" s="6"/>
    </row>
    <row r="11" spans="1:3" x14ac:dyDescent="0.35">
      <c r="A11" s="9" t="s">
        <v>64</v>
      </c>
      <c r="B11" s="19" t="str">
        <f>IF(B9&gt;0,"Old is better","New is better")</f>
        <v>New is better</v>
      </c>
      <c r="C11" s="6"/>
    </row>
  </sheetData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workbookViewId="0">
      <selection activeCell="B11" sqref="B11"/>
    </sheetView>
  </sheetViews>
  <sheetFormatPr defaultRowHeight="14.5" x14ac:dyDescent="0.35"/>
  <cols>
    <col min="1" max="1" width="19.26953125" bestFit="1" customWidth="1"/>
    <col min="2" max="2" width="27.54296875" bestFit="1" customWidth="1"/>
    <col min="3" max="3" width="11.7265625" bestFit="1" customWidth="1"/>
    <col min="4" max="4" width="18.54296875" customWidth="1"/>
  </cols>
  <sheetData>
    <row r="1" spans="1:6" s="6" customFormat="1" x14ac:dyDescent="0.35">
      <c r="A1" s="6" t="s">
        <v>0</v>
      </c>
      <c r="B1" s="6" t="s">
        <v>2</v>
      </c>
      <c r="C1" s="6" t="s">
        <v>3</v>
      </c>
      <c r="D1" s="6" t="s">
        <v>7</v>
      </c>
    </row>
    <row r="2" spans="1:6" x14ac:dyDescent="0.35">
      <c r="A2" t="s">
        <v>1</v>
      </c>
      <c r="B2" t="s">
        <v>4</v>
      </c>
      <c r="C2">
        <v>0</v>
      </c>
    </row>
    <row r="3" spans="1:6" x14ac:dyDescent="0.35">
      <c r="A3" s="1" t="s">
        <v>5</v>
      </c>
      <c r="B3" s="2" t="s">
        <v>6</v>
      </c>
      <c r="C3" s="3">
        <v>0</v>
      </c>
      <c r="D3" s="7" t="s">
        <v>16</v>
      </c>
    </row>
    <row r="4" spans="1:6" x14ac:dyDescent="0.35">
      <c r="A4" t="s">
        <v>8</v>
      </c>
      <c r="B4" s="1" t="s">
        <v>9</v>
      </c>
      <c r="C4" s="1">
        <f>12500+(0.2*500000)</f>
        <v>112500</v>
      </c>
    </row>
    <row r="5" spans="1:6" x14ac:dyDescent="0.35">
      <c r="A5" s="1" t="s">
        <v>10</v>
      </c>
      <c r="B5" s="1" t="s">
        <v>11</v>
      </c>
      <c r="C5" s="5">
        <f>112500+(0.3*D7)</f>
        <v>112500</v>
      </c>
    </row>
    <row r="7" spans="1:6" ht="29" x14ac:dyDescent="0.35">
      <c r="A7" s="4" t="s">
        <v>12</v>
      </c>
      <c r="B7" s="5">
        <v>0</v>
      </c>
      <c r="C7">
        <f>B7-1000000</f>
        <v>-1000000</v>
      </c>
      <c r="D7">
        <f>IF(C7&gt;0,C7,0)</f>
        <v>0</v>
      </c>
    </row>
    <row r="10" spans="1:6" x14ac:dyDescent="0.35">
      <c r="A10" s="9" t="s">
        <v>38</v>
      </c>
      <c r="B10" s="9">
        <f>'Landing page'!B3</f>
        <v>797600</v>
      </c>
      <c r="C10" s="9"/>
      <c r="D10" s="9"/>
      <c r="E10" s="9"/>
      <c r="F10" s="9"/>
    </row>
    <row r="11" spans="1:6" x14ac:dyDescent="0.35">
      <c r="A11" s="9" t="s">
        <v>33</v>
      </c>
      <c r="B11" s="9"/>
      <c r="C11" s="9"/>
      <c r="D11" s="9"/>
      <c r="E11" s="9"/>
      <c r="F11" s="9"/>
    </row>
    <row r="12" spans="1:6" x14ac:dyDescent="0.35">
      <c r="A12" s="9" t="s">
        <v>34</v>
      </c>
      <c r="B12" s="9" t="s">
        <v>35</v>
      </c>
      <c r="C12" s="9" t="s">
        <v>36</v>
      </c>
      <c r="D12" s="9" t="s">
        <v>37</v>
      </c>
      <c r="E12" s="9" t="s">
        <v>39</v>
      </c>
      <c r="F12" s="9" t="s">
        <v>40</v>
      </c>
    </row>
    <row r="13" spans="1:6" x14ac:dyDescent="0.35">
      <c r="A13" s="9">
        <f>B10</f>
        <v>797600</v>
      </c>
      <c r="B13" s="9">
        <v>12500</v>
      </c>
      <c r="C13" s="9">
        <f>IF(A13&lt;1000000,(IF(A13&gt;500000,(A13-500001)*0.2,112500)))</f>
        <v>59519.8</v>
      </c>
      <c r="D13" s="9">
        <f>IF(A13&gt;1000001,(A13-1000001)*0.3,0)</f>
        <v>0</v>
      </c>
      <c r="E13" s="9">
        <f>D13+C13+B13</f>
        <v>72019.8</v>
      </c>
      <c r="F13" s="12">
        <f>E13*1.04</f>
        <v>74900.592000000004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28115-7B4E-4F0E-8950-E6D949B6DD96}">
  <dimension ref="A1:H13"/>
  <sheetViews>
    <sheetView workbookViewId="0">
      <selection activeCell="D16" sqref="D16"/>
    </sheetView>
  </sheetViews>
  <sheetFormatPr defaultRowHeight="14.5" x14ac:dyDescent="0.35"/>
  <cols>
    <col min="1" max="1" width="16.453125" bestFit="1" customWidth="1"/>
    <col min="2" max="2" width="13.453125" bestFit="1" customWidth="1"/>
    <col min="3" max="3" width="11.7265625" bestFit="1" customWidth="1"/>
    <col min="4" max="4" width="19.90625" customWidth="1"/>
    <col min="8" max="8" width="18.36328125" bestFit="1" customWidth="1"/>
  </cols>
  <sheetData>
    <row r="1" spans="1:8" x14ac:dyDescent="0.35">
      <c r="A1" s="6" t="s">
        <v>0</v>
      </c>
      <c r="B1" s="6" t="s">
        <v>2</v>
      </c>
      <c r="C1" s="6" t="s">
        <v>3</v>
      </c>
      <c r="D1" s="6" t="s">
        <v>7</v>
      </c>
    </row>
    <row r="2" spans="1:8" x14ac:dyDescent="0.35">
      <c r="A2" t="s">
        <v>13</v>
      </c>
      <c r="B2" t="s">
        <v>4</v>
      </c>
      <c r="C2" t="s">
        <v>4</v>
      </c>
    </row>
    <row r="3" spans="1:8" x14ac:dyDescent="0.35">
      <c r="A3" t="s">
        <v>14</v>
      </c>
      <c r="B3" s="2">
        <v>0.05</v>
      </c>
      <c r="C3">
        <f>0.05*300000</f>
        <v>15000</v>
      </c>
      <c r="D3" s="7"/>
    </row>
    <row r="4" spans="1:8" x14ac:dyDescent="0.35">
      <c r="A4" t="s">
        <v>15</v>
      </c>
      <c r="B4" s="2">
        <v>0.1</v>
      </c>
      <c r="C4">
        <f>0.1*300000</f>
        <v>30000</v>
      </c>
      <c r="D4" s="7"/>
    </row>
    <row r="5" spans="1:8" x14ac:dyDescent="0.35">
      <c r="A5" s="1" t="s">
        <v>17</v>
      </c>
      <c r="B5" s="2">
        <v>0.15</v>
      </c>
      <c r="C5">
        <f>0.15*300000</f>
        <v>45000</v>
      </c>
    </row>
    <row r="6" spans="1:8" x14ac:dyDescent="0.35">
      <c r="A6" t="s">
        <v>18</v>
      </c>
      <c r="B6" s="2">
        <v>0.2</v>
      </c>
      <c r="C6">
        <f>0.2*300000</f>
        <v>60000</v>
      </c>
      <c r="D6" t="s">
        <v>41</v>
      </c>
    </row>
    <row r="7" spans="1:8" x14ac:dyDescent="0.35">
      <c r="A7" t="s">
        <v>19</v>
      </c>
      <c r="B7" s="2">
        <v>0.3</v>
      </c>
      <c r="C7" s="1"/>
      <c r="D7" s="1" t="s">
        <v>42</v>
      </c>
      <c r="H7" s="8"/>
    </row>
    <row r="9" spans="1:8" x14ac:dyDescent="0.35">
      <c r="A9" s="7"/>
      <c r="B9" s="14"/>
    </row>
    <row r="10" spans="1:8" x14ac:dyDescent="0.35">
      <c r="A10" s="9" t="s">
        <v>21</v>
      </c>
      <c r="B10" s="10">
        <f>'Landing page'!B2</f>
        <v>1000000</v>
      </c>
      <c r="C10" s="9"/>
      <c r="D10" s="9"/>
      <c r="E10" s="9"/>
      <c r="F10" s="9"/>
      <c r="G10" s="9"/>
      <c r="H10" s="9"/>
    </row>
    <row r="11" spans="1:8" x14ac:dyDescent="0.35">
      <c r="A11" s="9" t="s">
        <v>20</v>
      </c>
      <c r="B11" s="11"/>
      <c r="C11" s="9"/>
      <c r="D11" s="9"/>
      <c r="E11" s="9"/>
      <c r="F11" s="9"/>
      <c r="G11" s="9"/>
      <c r="H11" s="9"/>
    </row>
    <row r="12" spans="1:8" x14ac:dyDescent="0.35">
      <c r="A12" s="9" t="s">
        <v>21</v>
      </c>
      <c r="B12" s="9" t="s">
        <v>22</v>
      </c>
      <c r="C12" s="9" t="s">
        <v>23</v>
      </c>
      <c r="D12" s="9" t="s">
        <v>24</v>
      </c>
      <c r="E12" s="9" t="s">
        <v>25</v>
      </c>
      <c r="F12" s="9" t="s">
        <v>26</v>
      </c>
      <c r="G12" s="9" t="s">
        <v>27</v>
      </c>
      <c r="H12" s="9" t="s">
        <v>28</v>
      </c>
    </row>
    <row r="13" spans="1:8" x14ac:dyDescent="0.35">
      <c r="A13" s="9">
        <f>B10-50000</f>
        <v>950000</v>
      </c>
      <c r="B13" s="9">
        <v>15000</v>
      </c>
      <c r="C13" s="9">
        <f>IF(A13&lt;700001,("tax exempt"),IF(A13&lt;900000,(A13-600001)*0.1,30000))</f>
        <v>30000</v>
      </c>
      <c r="D13" s="9">
        <f>IF(A13&gt;900001,IF(A13&lt;1200000,(A13-900001)*0.15,45000),0)</f>
        <v>7499.8499999999995</v>
      </c>
      <c r="E13" s="9">
        <f>IF(A13&gt;1200001,IF(A13&lt;1500000,(A13-1200001)*0.2,300000*0.2),0)</f>
        <v>0</v>
      </c>
      <c r="F13" s="9">
        <f>IF(A13&gt;1500001,(A13-1500001)*0.3,0)</f>
        <v>0</v>
      </c>
      <c r="G13" s="12">
        <f>B13+C13+D13+E13+F13</f>
        <v>52499.85</v>
      </c>
      <c r="H13" s="13">
        <f>G13*1.04</f>
        <v>54599.843999999997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43252-BF15-4B93-8F0B-4259C1D4E5B3}">
  <dimension ref="A1:C15"/>
  <sheetViews>
    <sheetView workbookViewId="0">
      <selection activeCell="B14" sqref="B14"/>
    </sheetView>
  </sheetViews>
  <sheetFormatPr defaultRowHeight="14.5" x14ac:dyDescent="0.35"/>
  <cols>
    <col min="1" max="1" width="39.453125" bestFit="1" customWidth="1"/>
  </cols>
  <sheetData>
    <row r="1" spans="1:3" x14ac:dyDescent="0.35">
      <c r="A1" t="s">
        <v>44</v>
      </c>
    </row>
    <row r="3" spans="1:3" x14ac:dyDescent="0.35">
      <c r="A3" t="s">
        <v>45</v>
      </c>
      <c r="B3">
        <v>150000</v>
      </c>
      <c r="C3" t="s">
        <v>50</v>
      </c>
    </row>
    <row r="4" spans="1:3" x14ac:dyDescent="0.35">
      <c r="A4" t="s">
        <v>46</v>
      </c>
      <c r="B4">
        <v>50000</v>
      </c>
      <c r="C4" t="s">
        <v>51</v>
      </c>
    </row>
    <row r="5" spans="1:3" x14ac:dyDescent="0.35">
      <c r="A5" t="s">
        <v>47</v>
      </c>
      <c r="B5">
        <v>75000</v>
      </c>
      <c r="C5" t="s">
        <v>48</v>
      </c>
    </row>
    <row r="6" spans="1:3" x14ac:dyDescent="0.35">
      <c r="A6" t="s">
        <v>49</v>
      </c>
      <c r="B6">
        <v>125000</v>
      </c>
      <c r="C6" t="s">
        <v>52</v>
      </c>
    </row>
    <row r="7" spans="1:3" x14ac:dyDescent="0.35">
      <c r="A7" t="s">
        <v>53</v>
      </c>
      <c r="B7">
        <v>100000</v>
      </c>
      <c r="C7" t="s">
        <v>54</v>
      </c>
    </row>
    <row r="8" spans="1:3" x14ac:dyDescent="0.35">
      <c r="A8" t="s">
        <v>55</v>
      </c>
      <c r="B8">
        <v>70000</v>
      </c>
      <c r="C8" t="s">
        <v>56</v>
      </c>
    </row>
    <row r="9" spans="1:3" x14ac:dyDescent="0.35">
      <c r="A9" t="s">
        <v>57</v>
      </c>
      <c r="B9">
        <v>125000</v>
      </c>
      <c r="C9" t="s">
        <v>58</v>
      </c>
    </row>
    <row r="10" spans="1:3" x14ac:dyDescent="0.35">
      <c r="A10" t="s">
        <v>59</v>
      </c>
      <c r="B10">
        <v>150000</v>
      </c>
      <c r="C10" t="s">
        <v>60</v>
      </c>
    </row>
    <row r="11" spans="1:3" x14ac:dyDescent="0.35">
      <c r="A11" t="s">
        <v>61</v>
      </c>
      <c r="B11">
        <v>50000</v>
      </c>
    </row>
    <row r="12" spans="1:3" x14ac:dyDescent="0.35">
      <c r="A12" t="s">
        <v>62</v>
      </c>
      <c r="B12">
        <v>2400</v>
      </c>
    </row>
    <row r="13" spans="1:3" x14ac:dyDescent="0.35">
      <c r="A13" t="s">
        <v>63</v>
      </c>
      <c r="B13">
        <f>0.15*'Landing page'!B2</f>
        <v>150000</v>
      </c>
      <c r="C13" t="s">
        <v>67</v>
      </c>
    </row>
    <row r="15" spans="1:3" x14ac:dyDescent="0.35">
      <c r="A15" t="s">
        <v>66</v>
      </c>
      <c r="B15">
        <f>B13+B12+B11</f>
        <v>202400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Landing page</vt:lpstr>
      <vt:lpstr>Current Tax Regime_Old</vt:lpstr>
      <vt:lpstr>New Tax Regime_23-24</vt:lpstr>
      <vt:lpstr>Possible deductions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 Kaustav</dc:creator>
  <cp:lastModifiedBy>SEN Kaustav</cp:lastModifiedBy>
  <dcterms:created xsi:type="dcterms:W3CDTF">2015-06-05T18:17:20Z</dcterms:created>
  <dcterms:modified xsi:type="dcterms:W3CDTF">2023-02-02T15:28:35Z</dcterms:modified>
</cp:coreProperties>
</file>